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1"/>
  </bookViews>
  <sheets>
    <sheet name="4-6固定资产汇总" sheetId="2" r:id="rId1"/>
    <sheet name="车辆" sheetId="1" r:id="rId2"/>
  </sheets>
  <externalReferences>
    <externalReference r:id="rId4"/>
  </externalReferences>
  <definedNames>
    <definedName name="_xlnm.Print_Titles" localSheetId="1">车辆!$1:$6</definedName>
  </definedNames>
  <calcPr calcId="144525"/>
</workbook>
</file>

<file path=xl/comments1.xml><?xml version="1.0" encoding="utf-8"?>
<comments xmlns="http://schemas.openxmlformats.org/spreadsheetml/2006/main">
  <authors>
    <author>a</author>
  </authors>
  <commentList>
    <comment ref="A1" authorId="0">
      <text>
        <r>
          <rPr>
            <b/>
            <sz val="9"/>
            <rFont val="宋体"/>
            <charset val="134"/>
          </rPr>
          <t>本表自动生成，请勿改动。</t>
        </r>
      </text>
    </comment>
  </commentList>
</comments>
</file>

<file path=xl/comments2.xml><?xml version="1.0" encoding="utf-8"?>
<comments xmlns="http://schemas.openxmlformats.org/spreadsheetml/2006/main">
  <authors>
    <author>chenjie</author>
  </authors>
  <commentList>
    <comment ref="B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D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E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辆</t>
        </r>
      </text>
    </comment>
    <comment ref="G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指购买日期，如为二手车须填写原始购置日。日期填写形式(半角状态下)如：2002.6又如2001.11</t>
        </r>
      </text>
    </comment>
    <comment ref="H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投入使用的日期</t>
        </r>
      </text>
    </comment>
    <comment ref="I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按里程表显示数填列，若里程表已损坏或不准确，则无需填写</t>
        </r>
      </text>
    </comment>
    <comment ref="P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(1)对待报废、盘亏、帐外等运输车辆应在备注栏标明；(2)因折旧提超等原因造成负数余额的项目，应简述原因（3）其他</t>
        </r>
      </text>
    </comment>
  </commentList>
</comments>
</file>

<file path=xl/sharedStrings.xml><?xml version="1.0" encoding="utf-8"?>
<sst xmlns="http://schemas.openxmlformats.org/spreadsheetml/2006/main" count="136" uniqueCount="72">
  <si>
    <t>固定资产评估汇总表</t>
  </si>
  <si>
    <r>
      <rPr>
        <sz val="10"/>
        <rFont val="Times New Roman"/>
        <charset val="134"/>
      </rPr>
      <t xml:space="preserve">                    </t>
    </r>
    <r>
      <rPr>
        <sz val="10"/>
        <rFont val="宋体"/>
        <charset val="134"/>
      </rPr>
      <t>表</t>
    </r>
    <r>
      <rPr>
        <sz val="10"/>
        <rFont val="Times New Roman"/>
        <charset val="134"/>
      </rPr>
      <t>4-6</t>
    </r>
  </si>
  <si>
    <t>金额单位：人民币元</t>
  </si>
  <si>
    <t>编号</t>
  </si>
  <si>
    <t>科目名称</t>
  </si>
  <si>
    <t>账面价值</t>
  </si>
  <si>
    <t>评估价值</t>
  </si>
  <si>
    <t>增值额</t>
  </si>
  <si>
    <r>
      <rPr>
        <sz val="10"/>
        <rFont val="宋体"/>
        <charset val="134"/>
      </rPr>
      <t>增值率</t>
    </r>
    <r>
      <rPr>
        <sz val="10"/>
        <rFont val="Times New Roman"/>
        <charset val="134"/>
      </rPr>
      <t>%</t>
    </r>
  </si>
  <si>
    <t>原值</t>
  </si>
  <si>
    <t>净值</t>
  </si>
  <si>
    <t>房屋建筑物类合计</t>
  </si>
  <si>
    <t>4-6-1</t>
  </si>
  <si>
    <t>固定资产-房屋建筑物</t>
  </si>
  <si>
    <t>4-6-2</t>
  </si>
  <si>
    <t>固定资产-构筑物及其他辅助设施</t>
  </si>
  <si>
    <t>4-6-3</t>
  </si>
  <si>
    <t>固定资产-管道及沟槽</t>
  </si>
  <si>
    <t>设备类合计</t>
  </si>
  <si>
    <t>4-6-4</t>
  </si>
  <si>
    <t>固定资产-机器设备</t>
  </si>
  <si>
    <t>4-6-5</t>
  </si>
  <si>
    <t>固定资产-车辆</t>
  </si>
  <si>
    <t>4-6-6</t>
  </si>
  <si>
    <t>固定资产-电子设备</t>
  </si>
  <si>
    <t>固定资产合计</t>
  </si>
  <si>
    <t>评估人员：曹玉亮、姜智培</t>
  </si>
  <si>
    <t>固定资产—车辆评估明细表</t>
  </si>
  <si>
    <r>
      <rPr>
        <sz val="10"/>
        <rFont val="宋体"/>
        <charset val="134"/>
      </rPr>
      <t>评估基准日：202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4</t>
    </r>
    <r>
      <rPr>
        <sz val="10"/>
        <rFont val="宋体"/>
        <charset val="134"/>
      </rPr>
      <t>月1</t>
    </r>
    <r>
      <rPr>
        <sz val="10"/>
        <rFont val="宋体"/>
        <charset val="134"/>
      </rPr>
      <t>3</t>
    </r>
    <r>
      <rPr>
        <sz val="10"/>
        <rFont val="宋体"/>
        <charset val="134"/>
      </rPr>
      <t>日</t>
    </r>
  </si>
  <si>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表</t>
    </r>
    <r>
      <rPr>
        <sz val="10"/>
        <rFont val="Times New Roman"/>
        <charset val="134"/>
      </rPr>
      <t>4-6-5</t>
    </r>
  </si>
  <si>
    <t>被评估单位（或者产权持有单位）：枣庄市公安局</t>
  </si>
  <si>
    <t>序号</t>
  </si>
  <si>
    <t>车辆牌号</t>
  </si>
  <si>
    <t>车辆名称
及规格型号</t>
  </si>
  <si>
    <t>生产厂家</t>
  </si>
  <si>
    <t>计量单位</t>
  </si>
  <si>
    <t>数量</t>
  </si>
  <si>
    <t>购置
日期</t>
  </si>
  <si>
    <t>启用
日期</t>
  </si>
  <si>
    <r>
      <rPr>
        <sz val="10"/>
        <rFont val="宋体"/>
        <charset val="134"/>
      </rPr>
      <t>已行驶里程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公里</t>
    </r>
    <r>
      <rPr>
        <sz val="10"/>
        <rFont val="Times New Roman"/>
        <charset val="134"/>
      </rPr>
      <t>)</t>
    </r>
  </si>
  <si>
    <t>备注</t>
  </si>
  <si>
    <r>
      <rPr>
        <sz val="10"/>
        <rFont val="宋体"/>
        <charset val="134"/>
      </rPr>
      <t>成新率</t>
    </r>
    <r>
      <rPr>
        <sz val="10"/>
        <rFont val="Times New Roman"/>
        <charset val="134"/>
      </rPr>
      <t>%</t>
    </r>
  </si>
  <si>
    <t>鲁D0035警</t>
  </si>
  <si>
    <t>帕萨特SVW7183LJI</t>
  </si>
  <si>
    <t>上海大众汽车有限公司</t>
  </si>
  <si>
    <t>辆</t>
  </si>
  <si>
    <t>应补缴交车辆购置税大于车辆价值，采用拆解报废价值</t>
  </si>
  <si>
    <t>鲁D1558警</t>
  </si>
  <si>
    <t>帕萨特牌SVW7203EPi</t>
  </si>
  <si>
    <t>鲁D0017警</t>
  </si>
  <si>
    <t>帕萨特牌SVW7203UPD</t>
  </si>
  <si>
    <t>鲁D0018警</t>
  </si>
  <si>
    <t>鲁D0019警</t>
  </si>
  <si>
    <t>鲁D0075警</t>
  </si>
  <si>
    <t>捷达牌FV7160FG</t>
  </si>
  <si>
    <t>一汽大众汽车有限公司</t>
  </si>
  <si>
    <t>鲁D0020警</t>
  </si>
  <si>
    <t>鲁D0005警</t>
  </si>
  <si>
    <t>帕萨特牌SVW7203EPD</t>
  </si>
  <si>
    <t>鲁D0058警</t>
  </si>
  <si>
    <t>鲁D0011警</t>
  </si>
  <si>
    <t>鲁D2090警</t>
  </si>
  <si>
    <t>鲁D0022警</t>
  </si>
  <si>
    <t>鲁D1812警</t>
  </si>
  <si>
    <t>桑塔纳牌SVW7182QQD</t>
  </si>
  <si>
    <t>鲁D1793警</t>
  </si>
  <si>
    <t>桑塔纳牌SVW7182HQD</t>
  </si>
  <si>
    <t>鲁D1791警</t>
  </si>
  <si>
    <t>合     计</t>
  </si>
  <si>
    <t/>
  </si>
  <si>
    <r>
      <rPr>
        <sz val="10"/>
        <rFont val="宋体"/>
        <charset val="134"/>
      </rPr>
      <t>被评估单位（或者产权持有单位）填表人：吕东</t>
    </r>
    <r>
      <rPr>
        <sz val="10"/>
        <rFont val="Times New Roman"/>
        <charset val="134"/>
      </rPr>
      <t xml:space="preserve"> </t>
    </r>
  </si>
  <si>
    <t>填表日期：2023年4月13日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</si>
</sst>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  <numFmt numFmtId="179" formatCode="0.00_ "/>
  </numFmts>
  <fonts count="29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u/>
      <sz val="12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43" fontId="3" fillId="0" borderId="2" xfId="0" applyNumberFormat="1" applyFont="1" applyBorder="1" applyAlignment="1">
      <alignment horizontal="right" vertical="center" shrinkToFi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right" vertical="center" shrinkToFit="1"/>
    </xf>
    <xf numFmtId="178" fontId="3" fillId="0" borderId="2" xfId="0" applyNumberFormat="1" applyFont="1" applyBorder="1" applyAlignment="1">
      <alignment horizontal="right" vertical="center" wrapText="1" shrinkToFit="1"/>
    </xf>
    <xf numFmtId="178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Border="1" applyAlignment="1">
      <alignment vertical="center" wrapText="1" shrinkToFit="1"/>
    </xf>
    <xf numFmtId="178" fontId="3" fillId="0" borderId="2" xfId="0" applyNumberFormat="1" applyFont="1" applyBorder="1" applyAlignment="1">
      <alignment horizontal="right" vertical="center" shrinkToFit="1"/>
    </xf>
    <xf numFmtId="178" fontId="3" fillId="0" borderId="5" xfId="0" applyNumberFormat="1" applyFont="1" applyBorder="1" applyAlignment="1">
      <alignment horizontal="right" vertical="center" wrapText="1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 wrapText="1"/>
    </xf>
    <xf numFmtId="179" fontId="2" fillId="0" borderId="0" xfId="0" applyNumberFormat="1" applyFont="1" applyAlignment="1">
      <alignment horizontal="right" vertical="center" wrapText="1"/>
    </xf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176" fontId="3" fillId="0" borderId="0" xfId="49" applyNumberFormat="1" applyFont="1" applyAlignment="1">
      <alignment horizontal="center" vertical="center"/>
    </xf>
    <xf numFmtId="176" fontId="2" fillId="0" borderId="0" xfId="49" applyNumberFormat="1" applyFont="1" applyAlignment="1">
      <alignment horizontal="center" vertical="center"/>
    </xf>
    <xf numFmtId="0" fontId="2" fillId="0" borderId="0" xfId="49" applyNumberFormat="1" applyFont="1" applyAlignment="1">
      <alignment horizontal="center" vertical="center"/>
    </xf>
    <xf numFmtId="0" fontId="2" fillId="0" borderId="0" xfId="49" applyNumberFormat="1" applyFont="1" applyAlignment="1">
      <alignment vertical="center"/>
    </xf>
    <xf numFmtId="176" fontId="3" fillId="0" borderId="1" xfId="49" applyNumberFormat="1" applyFont="1" applyBorder="1" applyAlignment="1">
      <alignment horizontal="left" vertical="center"/>
    </xf>
    <xf numFmtId="0" fontId="3" fillId="0" borderId="1" xfId="49" applyFont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/>
    </xf>
    <xf numFmtId="0" fontId="5" fillId="0" borderId="5" xfId="49" applyFont="1" applyBorder="1" applyAlignment="1">
      <alignment vertical="center"/>
    </xf>
    <xf numFmtId="178" fontId="3" fillId="0" borderId="5" xfId="49" applyNumberFormat="1" applyFont="1" applyBorder="1" applyAlignment="1">
      <alignment horizontal="right" vertical="center" shrinkToFit="1"/>
    </xf>
    <xf numFmtId="178" fontId="3" fillId="0" borderId="2" xfId="49" applyNumberFormat="1" applyFont="1" applyBorder="1" applyAlignment="1">
      <alignment horizontal="right" vertical="center" shrinkToFit="1"/>
    </xf>
    <xf numFmtId="0" fontId="5" fillId="0" borderId="5" xfId="51" applyFont="1" applyBorder="1" applyAlignment="1" applyProtection="1">
      <alignment vertical="center"/>
    </xf>
    <xf numFmtId="49" fontId="3" fillId="0" borderId="2" xfId="49" applyNumberFormat="1" applyFont="1" applyBorder="1" applyAlignment="1">
      <alignment horizontal="left" vertical="center"/>
    </xf>
    <xf numFmtId="0" fontId="5" fillId="0" borderId="8" xfId="51" applyFont="1" applyBorder="1" applyAlignment="1" applyProtection="1">
      <alignment horizontal="center" vertical="center"/>
    </xf>
    <xf numFmtId="0" fontId="5" fillId="0" borderId="5" xfId="51" applyFont="1" applyBorder="1" applyAlignment="1" applyProtection="1">
      <alignment horizontal="center" vertical="center"/>
    </xf>
    <xf numFmtId="0" fontId="3" fillId="0" borderId="6" xfId="49" applyFont="1" applyBorder="1" applyAlignment="1">
      <alignment vertical="center"/>
    </xf>
    <xf numFmtId="0" fontId="3" fillId="0" borderId="6" xfId="49" applyFont="1" applyBorder="1" applyAlignment="1">
      <alignment horizontal="center" vertical="center"/>
    </xf>
    <xf numFmtId="49" fontId="2" fillId="0" borderId="0" xfId="49" applyNumberFormat="1" applyFont="1" applyAlignment="1">
      <alignment vertical="center"/>
    </xf>
    <xf numFmtId="0" fontId="3" fillId="0" borderId="0" xfId="49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549769174\FileStorage\File\2022-01\&#35780;&#20272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YRXWY"/>
      <sheetName val="填表说明"/>
      <sheetName val="封面"/>
      <sheetName val="目录"/>
      <sheetName val="报告用"/>
      <sheetName val="1-汇总表"/>
      <sheetName val="2-分类汇总"/>
      <sheetName val="3-流动汇总"/>
      <sheetName val="表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）"/>
      <sheetName val="3-9-7发出商品"/>
      <sheetName val="3-9-8在用周转材料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地产"/>
      <sheetName val="4-5-4投资性地产"/>
      <sheetName val="4-6固定资产汇总"/>
      <sheetName val="4-6-1房屋建筑物"/>
      <sheetName val="4-6-2构筑物"/>
      <sheetName val="4-6-3管道沟槽"/>
      <sheetName val="4-6-4机器设备"/>
      <sheetName val="4-6-5车辆"/>
      <sheetName val="4-6-6电子设备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00000000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>
        <row r="22">
          <cell r="K22">
            <v>0</v>
          </cell>
        </row>
        <row r="22">
          <cell r="M22">
            <v>0</v>
          </cell>
        </row>
      </sheetData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J20"/>
  <sheetViews>
    <sheetView showGridLines="0" showZeros="0" workbookViewId="0">
      <selection activeCell="G25" sqref="G25"/>
    </sheetView>
  </sheetViews>
  <sheetFormatPr defaultColWidth="9" defaultRowHeight="15.75" customHeight="1"/>
  <cols>
    <col min="1" max="1" width="7.125" style="47" customWidth="1"/>
    <col min="2" max="2" width="27.625" style="47" customWidth="1"/>
    <col min="3" max="6" width="13.125" style="47" customWidth="1"/>
    <col min="7" max="7" width="14.75" style="47" customWidth="1"/>
    <col min="8" max="8" width="12.5" style="47" customWidth="1"/>
    <col min="9" max="10" width="8.625" style="47" customWidth="1"/>
    <col min="11" max="16384" width="9" style="47"/>
  </cols>
  <sheetData>
    <row r="1" s="44" customFormat="1" ht="30" customHeight="1" spans="1:10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ht="14.1" customHeight="1" spans="1:10">
      <c r="A2" s="50" t="str">
        <f>车辆!A2</f>
        <v>评估基准日：2023年4月13日</v>
      </c>
      <c r="B2" s="51"/>
      <c r="C2" s="51"/>
      <c r="D2" s="51"/>
      <c r="E2" s="52"/>
      <c r="F2" s="52"/>
      <c r="G2" s="52"/>
      <c r="H2" s="52"/>
      <c r="I2" s="52"/>
      <c r="J2" s="52"/>
    </row>
    <row r="3" ht="14.1" customHeight="1" spans="1:10">
      <c r="A3" s="51"/>
      <c r="B3" s="51"/>
      <c r="C3" s="51"/>
      <c r="D3" s="51"/>
      <c r="E3" s="52"/>
      <c r="F3" s="52"/>
      <c r="G3" s="52"/>
      <c r="H3" s="53"/>
      <c r="I3" s="72" t="s">
        <v>1</v>
      </c>
      <c r="J3" s="72"/>
    </row>
    <row r="4" customHeight="1" spans="1:10">
      <c r="A4" s="54" t="str">
        <f>车辆!A4</f>
        <v>被评估单位（或者产权持有单位）：枣庄市公安局</v>
      </c>
      <c r="G4" s="55"/>
      <c r="H4" s="55"/>
      <c r="I4" s="73" t="s">
        <v>2</v>
      </c>
      <c r="J4" s="73"/>
    </row>
    <row r="5" s="45" customFormat="1" ht="24.95" customHeight="1" spans="1:10">
      <c r="A5" s="56" t="s">
        <v>3</v>
      </c>
      <c r="B5" s="56" t="s">
        <v>4</v>
      </c>
      <c r="C5" s="57" t="s">
        <v>5</v>
      </c>
      <c r="D5" s="58"/>
      <c r="E5" s="56" t="s">
        <v>6</v>
      </c>
      <c r="F5" s="59"/>
      <c r="G5" s="56" t="s">
        <v>7</v>
      </c>
      <c r="H5" s="59"/>
      <c r="I5" s="56" t="s">
        <v>8</v>
      </c>
      <c r="J5" s="59"/>
    </row>
    <row r="6" s="45" customFormat="1" ht="24.95" customHeight="1" spans="1:10">
      <c r="A6" s="59"/>
      <c r="B6" s="59"/>
      <c r="C6" s="60" t="s">
        <v>9</v>
      </c>
      <c r="D6" s="56" t="s">
        <v>10</v>
      </c>
      <c r="E6" s="56" t="s">
        <v>9</v>
      </c>
      <c r="F6" s="56" t="s">
        <v>10</v>
      </c>
      <c r="G6" s="56" t="s">
        <v>9</v>
      </c>
      <c r="H6" s="56" t="s">
        <v>10</v>
      </c>
      <c r="I6" s="56" t="s">
        <v>9</v>
      </c>
      <c r="J6" s="56" t="s">
        <v>10</v>
      </c>
    </row>
    <row r="7" s="46" customFormat="1" ht="24.95" customHeight="1" spans="1:10">
      <c r="A7" s="61"/>
      <c r="B7" s="62" t="s">
        <v>11</v>
      </c>
      <c r="C7" s="63"/>
      <c r="D7" s="63"/>
      <c r="E7" s="63"/>
      <c r="F7" s="63"/>
      <c r="G7" s="64"/>
      <c r="H7" s="64"/>
      <c r="I7" s="64" t="str">
        <f t="shared" ref="I7:J11" si="0">IF(C7=0,"",G7/C7*100)</f>
        <v/>
      </c>
      <c r="J7" s="64" t="str">
        <f t="shared" si="0"/>
        <v/>
      </c>
    </row>
    <row r="8" s="46" customFormat="1" ht="24.95" customHeight="1" spans="1:10">
      <c r="A8" s="61" t="s">
        <v>12</v>
      </c>
      <c r="B8" s="65" t="s">
        <v>13</v>
      </c>
      <c r="C8" s="63"/>
      <c r="D8" s="63"/>
      <c r="E8" s="63"/>
      <c r="F8" s="63"/>
      <c r="G8" s="64"/>
      <c r="H8" s="64"/>
      <c r="I8" s="64" t="str">
        <f t="shared" si="0"/>
        <v/>
      </c>
      <c r="J8" s="64" t="str">
        <f t="shared" si="0"/>
        <v/>
      </c>
    </row>
    <row r="9" s="46" customFormat="1" ht="24.95" customHeight="1" spans="1:10">
      <c r="A9" s="61" t="s">
        <v>14</v>
      </c>
      <c r="B9" s="65" t="s">
        <v>15</v>
      </c>
      <c r="C9" s="63"/>
      <c r="D9" s="63"/>
      <c r="E9" s="63">
        <f>'[1]4-6-2构筑物'!K19</f>
        <v>0</v>
      </c>
      <c r="F9" s="63">
        <f>'[1]4-6-2构筑物'!M19</f>
        <v>0</v>
      </c>
      <c r="G9" s="64">
        <f t="shared" ref="G9:H12" si="1">E9-C9</f>
        <v>0</v>
      </c>
      <c r="H9" s="64">
        <f t="shared" si="1"/>
        <v>0</v>
      </c>
      <c r="I9" s="64" t="str">
        <f t="shared" si="0"/>
        <v/>
      </c>
      <c r="J9" s="64" t="str">
        <f t="shared" si="0"/>
        <v/>
      </c>
    </row>
    <row r="10" s="46" customFormat="1" ht="24.95" customHeight="1" spans="1:10">
      <c r="A10" s="61" t="s">
        <v>16</v>
      </c>
      <c r="B10" s="65" t="s">
        <v>17</v>
      </c>
      <c r="C10" s="63"/>
      <c r="D10" s="63"/>
      <c r="E10" s="63">
        <f>'[1]4-6-3管道沟槽'!K22</f>
        <v>0</v>
      </c>
      <c r="F10" s="63">
        <f>'[1]4-6-3管道沟槽'!M22</f>
        <v>0</v>
      </c>
      <c r="G10" s="64">
        <f t="shared" si="1"/>
        <v>0</v>
      </c>
      <c r="H10" s="64">
        <f t="shared" si="1"/>
        <v>0</v>
      </c>
      <c r="I10" s="64" t="str">
        <f t="shared" si="0"/>
        <v/>
      </c>
      <c r="J10" s="64" t="str">
        <f t="shared" si="0"/>
        <v/>
      </c>
    </row>
    <row r="11" s="46" customFormat="1" ht="24.95" customHeight="1" spans="1:10">
      <c r="A11" s="61"/>
      <c r="B11" s="65"/>
      <c r="C11" s="63"/>
      <c r="D11" s="64"/>
      <c r="E11" s="64"/>
      <c r="F11" s="64"/>
      <c r="G11" s="64">
        <f t="shared" si="1"/>
        <v>0</v>
      </c>
      <c r="H11" s="64">
        <f t="shared" si="1"/>
        <v>0</v>
      </c>
      <c r="I11" s="64" t="str">
        <f t="shared" si="0"/>
        <v/>
      </c>
      <c r="J11" s="64" t="str">
        <f t="shared" si="0"/>
        <v/>
      </c>
    </row>
    <row r="12" s="46" customFormat="1" ht="24.95" customHeight="1" spans="1:10">
      <c r="A12" s="61"/>
      <c r="B12" s="62" t="s">
        <v>18</v>
      </c>
      <c r="C12" s="63">
        <f>SUM(C13:C15)</f>
        <v>1767690</v>
      </c>
      <c r="D12" s="63">
        <f>SUM(D13:D15)</f>
        <v>100025.19</v>
      </c>
      <c r="E12" s="63">
        <f>SUM(E13:E15)</f>
        <v>43230.2</v>
      </c>
      <c r="F12" s="63">
        <f>SUM(F13:F15)</f>
        <v>43230.2</v>
      </c>
      <c r="G12" s="64">
        <f t="shared" si="1"/>
        <v>-1724459.8</v>
      </c>
      <c r="H12" s="64">
        <f t="shared" si="1"/>
        <v>-56794.99</v>
      </c>
      <c r="I12" s="64">
        <f t="shared" ref="I12:J13" si="2">IF(C12=0,"",G12/C12*100)</f>
        <v>-97.5544241354536</v>
      </c>
      <c r="J12" s="64">
        <f t="shared" si="2"/>
        <v>-56.7806869449586</v>
      </c>
    </row>
    <row r="13" s="46" customFormat="1" ht="24.95" customHeight="1" spans="1:10">
      <c r="A13" s="61" t="s">
        <v>19</v>
      </c>
      <c r="B13" s="65" t="s">
        <v>20</v>
      </c>
      <c r="C13" s="63"/>
      <c r="D13" s="63"/>
      <c r="E13" s="63"/>
      <c r="F13" s="63"/>
      <c r="G13" s="64"/>
      <c r="H13" s="64"/>
      <c r="I13" s="64" t="str">
        <f t="shared" si="2"/>
        <v/>
      </c>
      <c r="J13" s="64" t="str">
        <f>IF(D13=0,"",H13/D13*100)</f>
        <v/>
      </c>
    </row>
    <row r="14" s="46" customFormat="1" ht="24.95" customHeight="1" spans="1:10">
      <c r="A14" s="61" t="s">
        <v>21</v>
      </c>
      <c r="B14" s="65" t="s">
        <v>22</v>
      </c>
      <c r="C14" s="63">
        <f>车辆!J22</f>
        <v>1767690</v>
      </c>
      <c r="D14" s="63">
        <f>车辆!K22</f>
        <v>100025.19</v>
      </c>
      <c r="E14" s="63">
        <f>车辆!L22</f>
        <v>43230.2</v>
      </c>
      <c r="F14" s="63">
        <f>车辆!N22</f>
        <v>43230.2</v>
      </c>
      <c r="G14" s="64">
        <f t="shared" ref="G14:H17" si="3">E14-C14</f>
        <v>-1724459.8</v>
      </c>
      <c r="H14" s="64">
        <f t="shared" si="3"/>
        <v>-56794.99</v>
      </c>
      <c r="I14" s="64">
        <f>IF(C14=0,"",G14/C14*100)</f>
        <v>-97.5544241354536</v>
      </c>
      <c r="J14" s="64">
        <f>IF(D14=0,"",H14/D14*100)</f>
        <v>-56.7806869449586</v>
      </c>
    </row>
    <row r="15" s="46" customFormat="1" ht="24.95" customHeight="1" spans="1:10">
      <c r="A15" s="61" t="s">
        <v>23</v>
      </c>
      <c r="B15" s="65" t="s">
        <v>24</v>
      </c>
      <c r="C15" s="63"/>
      <c r="D15" s="63"/>
      <c r="E15" s="63"/>
      <c r="F15" s="63"/>
      <c r="G15" s="64">
        <f t="shared" si="3"/>
        <v>0</v>
      </c>
      <c r="H15" s="64">
        <f t="shared" si="3"/>
        <v>0</v>
      </c>
      <c r="I15" s="64" t="str">
        <f t="shared" ref="I15:I18" si="4">IF(C15=0,"",G15/C15*100)</f>
        <v/>
      </c>
      <c r="J15" s="64" t="str">
        <f t="shared" ref="J15:J18" si="5">IF(D15=0,"",H15/D15*100)</f>
        <v/>
      </c>
    </row>
    <row r="16" s="46" customFormat="1" ht="24.95" customHeight="1" spans="1:10">
      <c r="A16" s="61"/>
      <c r="B16" s="65"/>
      <c r="C16" s="63"/>
      <c r="D16" s="63"/>
      <c r="E16" s="63"/>
      <c r="F16" s="63"/>
      <c r="G16" s="64"/>
      <c r="H16" s="64"/>
      <c r="I16" s="64"/>
      <c r="J16" s="64"/>
    </row>
    <row r="17" s="46" customFormat="1" ht="24.95" customHeight="1" spans="1:10">
      <c r="A17" s="66"/>
      <c r="B17" s="65"/>
      <c r="C17" s="63"/>
      <c r="D17" s="64"/>
      <c r="E17" s="64"/>
      <c r="F17" s="64"/>
      <c r="G17" s="64">
        <f t="shared" si="3"/>
        <v>0</v>
      </c>
      <c r="H17" s="64">
        <f t="shared" si="3"/>
        <v>0</v>
      </c>
      <c r="I17" s="64" t="str">
        <f t="shared" si="4"/>
        <v/>
      </c>
      <c r="J17" s="64" t="str">
        <f t="shared" si="5"/>
        <v/>
      </c>
    </row>
    <row r="18" s="46" customFormat="1" ht="24.95" customHeight="1" spans="1:10">
      <c r="A18" s="67" t="s">
        <v>25</v>
      </c>
      <c r="B18" s="68"/>
      <c r="C18" s="63">
        <f>C7+C12</f>
        <v>1767690</v>
      </c>
      <c r="D18" s="63">
        <f>D7+D12</f>
        <v>100025.19</v>
      </c>
      <c r="E18" s="63">
        <f>E7+E12</f>
        <v>43230.2</v>
      </c>
      <c r="F18" s="63">
        <f>F7+F12</f>
        <v>43230.2</v>
      </c>
      <c r="G18" s="64">
        <f>E18-C18</f>
        <v>-1724459.8</v>
      </c>
      <c r="H18" s="64">
        <f>F18-D18</f>
        <v>-56794.99</v>
      </c>
      <c r="I18" s="64">
        <f t="shared" si="4"/>
        <v>-97.5544241354536</v>
      </c>
      <c r="J18" s="64">
        <f t="shared" si="5"/>
        <v>-56.7806869449586</v>
      </c>
    </row>
    <row r="19" customHeight="1" spans="5:10">
      <c r="E19" s="69"/>
      <c r="F19" s="69"/>
      <c r="G19" s="69"/>
      <c r="H19" s="70" t="s">
        <v>26</v>
      </c>
      <c r="I19" s="70"/>
      <c r="J19" s="70"/>
    </row>
    <row r="20" customHeight="1" spans="1:1">
      <c r="A20" s="71"/>
    </row>
  </sheetData>
  <mergeCells count="12">
    <mergeCell ref="A1:J1"/>
    <mergeCell ref="A2:J2"/>
    <mergeCell ref="I3:J3"/>
    <mergeCell ref="I4:J4"/>
    <mergeCell ref="C5:D5"/>
    <mergeCell ref="E5:F5"/>
    <mergeCell ref="G5:H5"/>
    <mergeCell ref="I5:J5"/>
    <mergeCell ref="A18:B18"/>
    <mergeCell ref="H19:J19"/>
    <mergeCell ref="A5:A6"/>
    <mergeCell ref="B5:B6"/>
  </mergeCells>
  <printOptions horizontalCentered="1"/>
  <pageMargins left="0.78740157480315" right="0.78740157480315" top="1.06299212598425" bottom="0.78740157480315" header="1.37795275590551" footer="0.511811023622047"/>
  <pageSetup paperSize="9" fitToHeight="0" orientation="landscape"/>
  <headerFooter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topLeftCell="A11" workbookViewId="0">
      <selection activeCell="D22" sqref="D22"/>
    </sheetView>
  </sheetViews>
  <sheetFormatPr defaultColWidth="9" defaultRowHeight="15.75" customHeight="1"/>
  <cols>
    <col min="1" max="1" width="4.5" style="4" customWidth="1"/>
    <col min="2" max="2" width="8.875" style="4" customWidth="1"/>
    <col min="3" max="3" width="11.75" style="4" customWidth="1"/>
    <col min="4" max="4" width="12.125" style="4" customWidth="1"/>
    <col min="5" max="5" width="4.75" style="4" customWidth="1"/>
    <col min="6" max="6" width="4.375" style="4" customWidth="1"/>
    <col min="7" max="8" width="8.625" style="4" customWidth="1"/>
    <col min="9" max="9" width="8.875" style="4" customWidth="1"/>
    <col min="10" max="10" width="12.75" style="4" customWidth="1"/>
    <col min="11" max="12" width="11.125" style="4" customWidth="1"/>
    <col min="13" max="13" width="5.125" style="5" customWidth="1"/>
    <col min="14" max="14" width="11.125" style="4" customWidth="1"/>
    <col min="15" max="15" width="6.625" style="4" customWidth="1"/>
    <col min="16" max="16" width="15.75" style="4" customWidth="1"/>
    <col min="17" max="16384" width="9" style="4"/>
  </cols>
  <sheetData>
    <row r="1" s="1" customFormat="1" ht="30" customHeight="1" spans="1:16">
      <c r="A1" s="6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3"/>
      <c r="N1" s="7"/>
      <c r="O1" s="7"/>
      <c r="P1" s="7"/>
    </row>
    <row r="2" ht="15" customHeight="1" spans="1:16">
      <c r="A2" s="8" t="s">
        <v>28</v>
      </c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24"/>
      <c r="N2" s="10"/>
      <c r="O2" s="10"/>
      <c r="P2" s="10"/>
    </row>
    <row r="3" ht="15" customHeight="1" spans="1:16">
      <c r="A3" s="9"/>
      <c r="B3" s="9"/>
      <c r="C3" s="9"/>
      <c r="D3" s="9"/>
      <c r="E3" s="9"/>
      <c r="F3" s="9"/>
      <c r="G3" s="9"/>
      <c r="H3" s="10"/>
      <c r="I3" s="10"/>
      <c r="J3" s="10"/>
      <c r="K3" s="10"/>
      <c r="L3" s="10"/>
      <c r="M3" s="24"/>
      <c r="N3" s="10"/>
      <c r="O3" s="10"/>
      <c r="P3" s="9" t="s">
        <v>29</v>
      </c>
    </row>
    <row r="4" ht="15" customHeight="1" spans="1:16">
      <c r="A4" s="11" t="s">
        <v>30</v>
      </c>
      <c r="B4" s="12"/>
      <c r="C4" s="12"/>
      <c r="D4" s="12"/>
      <c r="E4" s="12"/>
      <c r="F4" s="12"/>
      <c r="G4" s="12"/>
      <c r="H4" s="12"/>
      <c r="I4" s="12"/>
      <c r="M4" s="4"/>
      <c r="P4" s="25" t="s">
        <v>2</v>
      </c>
    </row>
    <row r="5" s="2" customFormat="1" ht="27.95" customHeight="1" spans="1:16">
      <c r="A5" s="13" t="s">
        <v>31</v>
      </c>
      <c r="B5" s="13" t="s">
        <v>32</v>
      </c>
      <c r="C5" s="14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4" t="s">
        <v>39</v>
      </c>
      <c r="J5" s="26" t="s">
        <v>5</v>
      </c>
      <c r="K5" s="27"/>
      <c r="L5" s="13" t="s">
        <v>6</v>
      </c>
      <c r="M5" s="28"/>
      <c r="N5" s="15"/>
      <c r="O5" s="14" t="s">
        <v>8</v>
      </c>
      <c r="P5" s="14" t="s">
        <v>40</v>
      </c>
    </row>
    <row r="6" s="2" customFormat="1" ht="27.95" customHeight="1" spans="1:16">
      <c r="A6" s="15"/>
      <c r="B6" s="15"/>
      <c r="C6" s="15"/>
      <c r="D6" s="15"/>
      <c r="E6" s="15"/>
      <c r="F6" s="15"/>
      <c r="G6" s="15"/>
      <c r="H6" s="15"/>
      <c r="I6" s="15"/>
      <c r="J6" s="29" t="s">
        <v>9</v>
      </c>
      <c r="K6" s="30" t="s">
        <v>10</v>
      </c>
      <c r="L6" s="30" t="s">
        <v>9</v>
      </c>
      <c r="M6" s="31" t="s">
        <v>41</v>
      </c>
      <c r="N6" s="30" t="s">
        <v>10</v>
      </c>
      <c r="O6" s="32"/>
      <c r="P6" s="32"/>
    </row>
    <row r="7" s="2" customFormat="1" ht="39.95" customHeight="1" spans="1:16">
      <c r="A7" s="16">
        <v>1</v>
      </c>
      <c r="B7" s="16" t="s">
        <v>42</v>
      </c>
      <c r="C7" s="17" t="s">
        <v>43</v>
      </c>
      <c r="D7" s="17" t="s">
        <v>44</v>
      </c>
      <c r="E7" s="16" t="s">
        <v>45</v>
      </c>
      <c r="F7" s="16">
        <v>1</v>
      </c>
      <c r="G7" s="18">
        <v>39692</v>
      </c>
      <c r="H7" s="18">
        <v>39701</v>
      </c>
      <c r="I7" s="33">
        <v>309505</v>
      </c>
      <c r="J7" s="34">
        <v>224000</v>
      </c>
      <c r="K7" s="34"/>
      <c r="L7" s="35">
        <v>3348.4</v>
      </c>
      <c r="M7" s="36"/>
      <c r="N7" s="35">
        <v>3348.4</v>
      </c>
      <c r="O7" s="36" t="str">
        <f>IF(K7=0,"",(N7-K7)/K7*100)</f>
        <v/>
      </c>
      <c r="P7" s="37" t="s">
        <v>46</v>
      </c>
    </row>
    <row r="8" s="2" customFormat="1" ht="39.95" customHeight="1" spans="1:16">
      <c r="A8" s="16">
        <v>2</v>
      </c>
      <c r="B8" s="16" t="s">
        <v>47</v>
      </c>
      <c r="C8" s="19" t="s">
        <v>48</v>
      </c>
      <c r="D8" s="17" t="s">
        <v>44</v>
      </c>
      <c r="E8" s="16" t="s">
        <v>45</v>
      </c>
      <c r="F8" s="16">
        <v>1</v>
      </c>
      <c r="G8" s="18">
        <v>39569</v>
      </c>
      <c r="H8" s="18">
        <v>39596</v>
      </c>
      <c r="I8" s="16">
        <v>291030</v>
      </c>
      <c r="J8" s="38">
        <v>167000</v>
      </c>
      <c r="K8" s="38"/>
      <c r="L8" s="35">
        <v>3137.2</v>
      </c>
      <c r="M8" s="36"/>
      <c r="N8" s="35">
        <v>3137.2</v>
      </c>
      <c r="O8" s="36" t="str">
        <f>IF(K8=0,"",(N8-K8)/K8*100)</f>
        <v/>
      </c>
      <c r="P8" s="37" t="s">
        <v>46</v>
      </c>
    </row>
    <row r="9" s="2" customFormat="1" ht="39.95" customHeight="1" spans="1:16">
      <c r="A9" s="16">
        <v>3</v>
      </c>
      <c r="B9" s="16" t="s">
        <v>49</v>
      </c>
      <c r="C9" s="19" t="s">
        <v>50</v>
      </c>
      <c r="D9" s="17" t="s">
        <v>44</v>
      </c>
      <c r="E9" s="16" t="s">
        <v>45</v>
      </c>
      <c r="F9" s="16">
        <v>1</v>
      </c>
      <c r="G9" s="18">
        <v>39995</v>
      </c>
      <c r="H9" s="18">
        <v>40010</v>
      </c>
      <c r="I9" s="16">
        <v>323330</v>
      </c>
      <c r="J9" s="38">
        <v>152750</v>
      </c>
      <c r="K9" s="38"/>
      <c r="L9" s="35">
        <v>3062.4</v>
      </c>
      <c r="M9" s="36"/>
      <c r="N9" s="35">
        <v>3062.4</v>
      </c>
      <c r="O9" s="36" t="str">
        <f>IF(K9=0,"",(N9-K9)/K9*100)</f>
        <v/>
      </c>
      <c r="P9" s="37" t="s">
        <v>46</v>
      </c>
    </row>
    <row r="10" s="2" customFormat="1" ht="39.95" customHeight="1" spans="1:16">
      <c r="A10" s="16">
        <v>4</v>
      </c>
      <c r="B10" s="16" t="s">
        <v>51</v>
      </c>
      <c r="C10" s="19" t="s">
        <v>50</v>
      </c>
      <c r="D10" s="17" t="s">
        <v>44</v>
      </c>
      <c r="E10" s="16" t="s">
        <v>45</v>
      </c>
      <c r="F10" s="16">
        <v>1</v>
      </c>
      <c r="G10" s="18">
        <v>39995</v>
      </c>
      <c r="H10" s="18">
        <v>40010</v>
      </c>
      <c r="I10" s="16">
        <v>305340</v>
      </c>
      <c r="J10" s="38">
        <v>152750</v>
      </c>
      <c r="K10" s="38"/>
      <c r="L10" s="35">
        <v>3062.4</v>
      </c>
      <c r="M10" s="36"/>
      <c r="N10" s="35">
        <v>3062.4</v>
      </c>
      <c r="O10" s="36" t="str">
        <f>IF(K10=0,"",(N10-K10)/K10*100)</f>
        <v/>
      </c>
      <c r="P10" s="37" t="s">
        <v>46</v>
      </c>
    </row>
    <row r="11" s="2" customFormat="1" ht="39.95" customHeight="1" spans="1:16">
      <c r="A11" s="16">
        <v>5</v>
      </c>
      <c r="B11" s="16" t="s">
        <v>52</v>
      </c>
      <c r="C11" s="19" t="s">
        <v>50</v>
      </c>
      <c r="D11" s="17" t="s">
        <v>44</v>
      </c>
      <c r="E11" s="16" t="s">
        <v>45</v>
      </c>
      <c r="F11" s="16">
        <v>1</v>
      </c>
      <c r="G11" s="18">
        <v>39995</v>
      </c>
      <c r="H11" s="18">
        <v>40010</v>
      </c>
      <c r="I11" s="16">
        <v>311080</v>
      </c>
      <c r="J11" s="38">
        <v>152750</v>
      </c>
      <c r="K11" s="38"/>
      <c r="L11" s="35">
        <v>3062.4</v>
      </c>
      <c r="M11" s="36"/>
      <c r="N11" s="35">
        <v>3062.4</v>
      </c>
      <c r="O11" s="36" t="str">
        <f>IF(K11=0,"",(N11-K11)/K11*100)</f>
        <v/>
      </c>
      <c r="P11" s="37" t="s">
        <v>46</v>
      </c>
    </row>
    <row r="12" s="2" customFormat="1" ht="39.95" customHeight="1" spans="1:16">
      <c r="A12" s="16">
        <v>6</v>
      </c>
      <c r="B12" s="16" t="s">
        <v>53</v>
      </c>
      <c r="C12" s="19" t="s">
        <v>54</v>
      </c>
      <c r="D12" s="17" t="s">
        <v>55</v>
      </c>
      <c r="E12" s="16" t="s">
        <v>45</v>
      </c>
      <c r="F12" s="16">
        <v>1</v>
      </c>
      <c r="G12" s="18">
        <v>41000</v>
      </c>
      <c r="H12" s="18">
        <v>40967</v>
      </c>
      <c r="I12" s="16">
        <v>276600</v>
      </c>
      <c r="J12" s="38">
        <v>70800</v>
      </c>
      <c r="K12" s="38"/>
      <c r="L12" s="35">
        <v>2182</v>
      </c>
      <c r="M12" s="36"/>
      <c r="N12" s="35">
        <v>2182</v>
      </c>
      <c r="O12" s="36" t="str">
        <f>IF(K12=0,"",(N12-K12)/K12*100)</f>
        <v/>
      </c>
      <c r="P12" s="37" t="s">
        <v>46</v>
      </c>
    </row>
    <row r="13" s="2" customFormat="1" ht="39.95" customHeight="1" spans="1:16">
      <c r="A13" s="16">
        <v>7</v>
      </c>
      <c r="B13" s="16" t="s">
        <v>56</v>
      </c>
      <c r="C13" s="19" t="s">
        <v>50</v>
      </c>
      <c r="D13" s="17" t="s">
        <v>44</v>
      </c>
      <c r="E13" s="16" t="s">
        <v>45</v>
      </c>
      <c r="F13" s="16">
        <v>1</v>
      </c>
      <c r="G13" s="18">
        <v>39995</v>
      </c>
      <c r="H13" s="18">
        <v>40011</v>
      </c>
      <c r="I13" s="16">
        <v>303339</v>
      </c>
      <c r="J13" s="38">
        <v>152750</v>
      </c>
      <c r="K13" s="38"/>
      <c r="L13" s="35">
        <v>3062.4</v>
      </c>
      <c r="M13" s="36"/>
      <c r="N13" s="35">
        <v>3062.4</v>
      </c>
      <c r="O13" s="36" t="str">
        <f>IF(K13=0,"",(N13-K13)/K13*100)</f>
        <v/>
      </c>
      <c r="P13" s="37" t="s">
        <v>46</v>
      </c>
    </row>
    <row r="14" s="2" customFormat="1" ht="39.95" customHeight="1" spans="1:16">
      <c r="A14" s="16">
        <v>8</v>
      </c>
      <c r="B14" s="16" t="s">
        <v>57</v>
      </c>
      <c r="C14" s="19" t="s">
        <v>58</v>
      </c>
      <c r="D14" s="17" t="s">
        <v>44</v>
      </c>
      <c r="E14" s="16" t="s">
        <v>45</v>
      </c>
      <c r="F14" s="16">
        <v>1</v>
      </c>
      <c r="G14" s="18">
        <v>40848</v>
      </c>
      <c r="H14" s="18">
        <v>40690</v>
      </c>
      <c r="I14" s="16">
        <v>270080</v>
      </c>
      <c r="J14" s="38">
        <v>147450</v>
      </c>
      <c r="K14" s="38"/>
      <c r="L14" s="35">
        <v>3137.2</v>
      </c>
      <c r="M14" s="36"/>
      <c r="N14" s="35">
        <v>3137.2</v>
      </c>
      <c r="O14" s="36" t="str">
        <f>IF(K14=0,"",(N14-K14)/K14*100)</f>
        <v/>
      </c>
      <c r="P14" s="37" t="s">
        <v>46</v>
      </c>
    </row>
    <row r="15" s="2" customFormat="1" ht="39.95" customHeight="1" spans="1:16">
      <c r="A15" s="16">
        <v>9</v>
      </c>
      <c r="B15" s="16" t="s">
        <v>59</v>
      </c>
      <c r="C15" s="19" t="s">
        <v>54</v>
      </c>
      <c r="D15" s="17" t="s">
        <v>55</v>
      </c>
      <c r="E15" s="16" t="s">
        <v>45</v>
      </c>
      <c r="F15" s="16">
        <v>1</v>
      </c>
      <c r="G15" s="18">
        <v>40848</v>
      </c>
      <c r="H15" s="18">
        <v>40690</v>
      </c>
      <c r="I15" s="16">
        <v>310200</v>
      </c>
      <c r="J15" s="38">
        <v>72760</v>
      </c>
      <c r="K15" s="38"/>
      <c r="L15" s="35">
        <v>2182</v>
      </c>
      <c r="M15" s="36"/>
      <c r="N15" s="35">
        <v>2182</v>
      </c>
      <c r="O15" s="36" t="str">
        <f>IF(K15=0,"",(N15-K15)/K15*100)</f>
        <v/>
      </c>
      <c r="P15" s="37" t="s">
        <v>46</v>
      </c>
    </row>
    <row r="16" s="2" customFormat="1" ht="39.95" customHeight="1" spans="1:16">
      <c r="A16" s="16">
        <v>10</v>
      </c>
      <c r="B16" s="16" t="s">
        <v>60</v>
      </c>
      <c r="C16" s="19" t="s">
        <v>54</v>
      </c>
      <c r="D16" s="17" t="s">
        <v>55</v>
      </c>
      <c r="E16" s="16" t="s">
        <v>45</v>
      </c>
      <c r="F16" s="16">
        <v>1</v>
      </c>
      <c r="G16" s="18">
        <v>40848</v>
      </c>
      <c r="H16" s="18">
        <v>40690</v>
      </c>
      <c r="I16" s="16">
        <v>324791</v>
      </c>
      <c r="J16" s="38">
        <v>72760</v>
      </c>
      <c r="K16" s="38"/>
      <c r="L16" s="35">
        <v>2182</v>
      </c>
      <c r="M16" s="36"/>
      <c r="N16" s="35">
        <v>2182</v>
      </c>
      <c r="O16" s="36" t="str">
        <f>IF(K16=0,"",(N16-K16)/K16*100)</f>
        <v/>
      </c>
      <c r="P16" s="37" t="s">
        <v>46</v>
      </c>
    </row>
    <row r="17" s="2" customFormat="1" ht="39.95" customHeight="1" spans="1:16">
      <c r="A17" s="16">
        <v>11</v>
      </c>
      <c r="B17" s="16" t="s">
        <v>61</v>
      </c>
      <c r="C17" s="19" t="s">
        <v>54</v>
      </c>
      <c r="D17" s="17" t="s">
        <v>55</v>
      </c>
      <c r="E17" s="16" t="s">
        <v>45</v>
      </c>
      <c r="F17" s="16">
        <v>1</v>
      </c>
      <c r="G17" s="18">
        <v>42705</v>
      </c>
      <c r="H17" s="18">
        <v>40690</v>
      </c>
      <c r="I17" s="16">
        <v>313470</v>
      </c>
      <c r="J17" s="38">
        <v>67000</v>
      </c>
      <c r="K17" s="38">
        <v>20239.36</v>
      </c>
      <c r="L17" s="35">
        <v>1963.8</v>
      </c>
      <c r="M17" s="36"/>
      <c r="N17" s="35">
        <v>1963.8</v>
      </c>
      <c r="O17" s="36">
        <f>IF(K17=0,"",(N17-K17)/K17*100)</f>
        <v>-90.2971240197319</v>
      </c>
      <c r="P17" s="37" t="s">
        <v>46</v>
      </c>
    </row>
    <row r="18" s="2" customFormat="1" ht="39.95" customHeight="1" spans="1:16">
      <c r="A18" s="16">
        <v>12</v>
      </c>
      <c r="B18" s="16" t="s">
        <v>62</v>
      </c>
      <c r="C18" s="19" t="s">
        <v>54</v>
      </c>
      <c r="D18" s="17" t="s">
        <v>55</v>
      </c>
      <c r="E18" s="16" t="s">
        <v>45</v>
      </c>
      <c r="F18" s="16">
        <v>1</v>
      </c>
      <c r="G18" s="18">
        <v>41000</v>
      </c>
      <c r="H18" s="18">
        <v>40967</v>
      </c>
      <c r="I18" s="16">
        <v>298350</v>
      </c>
      <c r="J18" s="38">
        <v>70800</v>
      </c>
      <c r="K18" s="38"/>
      <c r="L18" s="35">
        <v>4796</v>
      </c>
      <c r="M18" s="36"/>
      <c r="N18" s="35">
        <v>4796</v>
      </c>
      <c r="O18" s="36" t="str">
        <f>IF(K18=0,"",(N18-K18)/K18*100)</f>
        <v/>
      </c>
      <c r="P18" s="37" t="s">
        <v>46</v>
      </c>
    </row>
    <row r="19" s="3" customFormat="1" ht="39.95" customHeight="1" spans="1:16">
      <c r="A19" s="16">
        <v>13</v>
      </c>
      <c r="B19" s="16" t="s">
        <v>63</v>
      </c>
      <c r="C19" s="19" t="s">
        <v>64</v>
      </c>
      <c r="D19" s="17" t="s">
        <v>44</v>
      </c>
      <c r="E19" s="16" t="s">
        <v>45</v>
      </c>
      <c r="F19" s="16">
        <v>1</v>
      </c>
      <c r="G19" s="18">
        <v>42705</v>
      </c>
      <c r="H19" s="18">
        <v>40284</v>
      </c>
      <c r="I19" s="16">
        <v>303080</v>
      </c>
      <c r="J19" s="38">
        <v>93250</v>
      </c>
      <c r="K19" s="38">
        <v>28169.13</v>
      </c>
      <c r="L19" s="35">
        <v>2684</v>
      </c>
      <c r="M19" s="36"/>
      <c r="N19" s="35">
        <v>2684</v>
      </c>
      <c r="O19" s="36">
        <f>IF(K19=0,"",(N19-K19)/K19*100)</f>
        <v>-90.4718392083817</v>
      </c>
      <c r="P19" s="37" t="s">
        <v>46</v>
      </c>
    </row>
    <row r="20" s="3" customFormat="1" ht="39.95" customHeight="1" spans="1:16">
      <c r="A20" s="16">
        <v>14</v>
      </c>
      <c r="B20" s="16" t="s">
        <v>65</v>
      </c>
      <c r="C20" s="19" t="s">
        <v>66</v>
      </c>
      <c r="D20" s="17" t="s">
        <v>44</v>
      </c>
      <c r="E20" s="16" t="s">
        <v>45</v>
      </c>
      <c r="F20" s="16">
        <v>1</v>
      </c>
      <c r="G20" s="18">
        <v>42705</v>
      </c>
      <c r="H20" s="18">
        <v>40182</v>
      </c>
      <c r="I20" s="16">
        <v>314410</v>
      </c>
      <c r="J20" s="38">
        <v>85435</v>
      </c>
      <c r="K20" s="38">
        <v>25808.35</v>
      </c>
      <c r="L20" s="35">
        <v>2684</v>
      </c>
      <c r="M20" s="36"/>
      <c r="N20" s="35">
        <v>2684</v>
      </c>
      <c r="O20" s="36">
        <f>IF(K20=0,"",(N20-K20)/K20*100)</f>
        <v>-89.6002650305037</v>
      </c>
      <c r="P20" s="37" t="s">
        <v>46</v>
      </c>
    </row>
    <row r="21" s="3" customFormat="1" ht="39.95" customHeight="1" spans="1:16">
      <c r="A21" s="16">
        <v>15</v>
      </c>
      <c r="B21" s="16" t="s">
        <v>67</v>
      </c>
      <c r="C21" s="19" t="s">
        <v>66</v>
      </c>
      <c r="D21" s="17" t="s">
        <v>44</v>
      </c>
      <c r="E21" s="16" t="s">
        <v>45</v>
      </c>
      <c r="F21" s="16">
        <v>1</v>
      </c>
      <c r="G21" s="18">
        <v>42705</v>
      </c>
      <c r="H21" s="18">
        <v>40182</v>
      </c>
      <c r="I21" s="16">
        <v>305050</v>
      </c>
      <c r="J21" s="38">
        <v>85435</v>
      </c>
      <c r="K21" s="38">
        <v>25808.35</v>
      </c>
      <c r="L21" s="35">
        <v>2684</v>
      </c>
      <c r="M21" s="36"/>
      <c r="N21" s="35">
        <v>2684</v>
      </c>
      <c r="O21" s="36">
        <f>IF(K21=0,"",(N21-K21)/K21*100)</f>
        <v>-89.6002650305037</v>
      </c>
      <c r="P21" s="37" t="s">
        <v>46</v>
      </c>
    </row>
    <row r="22" s="3" customFormat="1" ht="27.95" customHeight="1" spans="1:16">
      <c r="A22" s="16" t="s">
        <v>68</v>
      </c>
      <c r="B22" s="16"/>
      <c r="C22" s="16"/>
      <c r="D22" s="20"/>
      <c r="E22" s="18"/>
      <c r="F22" s="18"/>
      <c r="G22" s="21"/>
      <c r="H22" s="22" t="s">
        <v>69</v>
      </c>
      <c r="I22" s="22"/>
      <c r="J22" s="39">
        <f>SUM(J7:J21)</f>
        <v>1767690</v>
      </c>
      <c r="K22" s="39">
        <f>SUM(K7:K21)</f>
        <v>100025.19</v>
      </c>
      <c r="L22" s="39">
        <f>SUM(L7:L21)</f>
        <v>43230.2</v>
      </c>
      <c r="M22" s="39"/>
      <c r="N22" s="39">
        <f>SUM(N7:N21)</f>
        <v>43230.2</v>
      </c>
      <c r="O22" s="36">
        <f>IF(K22=0,"",(N22-K22)/K22*100)</f>
        <v>-56.7806869449586</v>
      </c>
      <c r="P22" s="40"/>
    </row>
    <row r="23" ht="15.95" customHeight="1" spans="1:16">
      <c r="A23" s="3" t="s">
        <v>70</v>
      </c>
      <c r="N23" s="41" t="s">
        <v>26</v>
      </c>
      <c r="O23" s="41"/>
      <c r="P23" s="41"/>
    </row>
    <row r="24" ht="15.95" customHeight="1" spans="1:16">
      <c r="A24" s="3" t="s">
        <v>71</v>
      </c>
      <c r="P24" s="42"/>
    </row>
    <row r="25" customHeight="1" spans="16:16">
      <c r="P25" s="42"/>
    </row>
    <row r="26" customHeight="1" spans="16:16">
      <c r="P26" s="42"/>
    </row>
    <row r="27" customHeight="1" spans="16:16">
      <c r="P27" s="42"/>
    </row>
    <row r="28" customHeight="1" spans="16:16">
      <c r="P28" s="42"/>
    </row>
    <row r="29" customHeight="1" spans="16:16">
      <c r="P29" s="42"/>
    </row>
    <row r="30" customHeight="1" spans="16:16">
      <c r="P30" s="43"/>
    </row>
    <row r="31" customHeight="1" spans="16:16">
      <c r="P31" s="42"/>
    </row>
  </sheetData>
  <mergeCells count="17">
    <mergeCell ref="A1:P1"/>
    <mergeCell ref="A2:P2"/>
    <mergeCell ref="J5:K5"/>
    <mergeCell ref="L5:N5"/>
    <mergeCell ref="A22:C22"/>
    <mergeCell ref="N23:P2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O5:O6"/>
    <mergeCell ref="P5:P6"/>
  </mergeCells>
  <pageMargins left="0.590551181102362" right="0.590551181102362" top="1.06299212598425" bottom="0.590551181102362" header="1.37795275590551" footer="0.511811023622047"/>
  <pageSetup paperSize="9" scale="93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4-6固定资产汇总</vt:lpstr>
      <vt:lpstr>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无忧无虑</cp:lastModifiedBy>
  <dcterms:created xsi:type="dcterms:W3CDTF">2022-05-19T09:37:00Z</dcterms:created>
  <cp:lastPrinted>2023-04-23T02:38:00Z</cp:lastPrinted>
  <dcterms:modified xsi:type="dcterms:W3CDTF">2023-05-22T02:00:23Z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17F2D00ADC184E18AED78095D2710B36_13</vt:lpwstr>
  </property>
  <property fmtid="{D5CDD505-2E9C-101B-9397-08002B2CF9AE}" pid="3" name="KSOProductBuildVer">
    <vt:lpwstr>2052-11.1.0.14309</vt:lpwstr>
  </property>
</Properties>
</file>